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MISYSTEM\Amar\معاونت برنامه ریزی و نظارت\مدیریت عملکرد\گزارش عملکرد در سال 99 تا 1403 - خانم عزیززاده\DATASET-1403-6-31\"/>
    </mc:Choice>
  </mc:AlternateContent>
  <xr:revisionPtr revIDLastSave="0" documentId="13_ncr:1_{01929AAD-4742-4FB8-B077-C575CB5EA4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کالا" sheetId="15" r:id="rId1"/>
  </sheets>
  <externalReferences>
    <externalReference r:id="rId2"/>
    <externalReference r:id="rId3"/>
  </externalReferences>
  <definedNames>
    <definedName name="Button1_Click">[1]!Button1_Click</definedName>
    <definedName name="Button2_Click">[1]!Button2_Click</definedName>
    <definedName name="Button3_Click">[1]!Button3_Click</definedName>
    <definedName name="_xlnm.Print_Area" localSheetId="0">کالا!$B$1:$F$38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5" l="1"/>
  <c r="E37" i="15"/>
  <c r="D37" i="15"/>
  <c r="C37" i="15"/>
  <c r="F36" i="15"/>
  <c r="E36" i="15"/>
  <c r="D36" i="15"/>
  <c r="C36" i="15"/>
  <c r="F35" i="15"/>
  <c r="E35" i="15"/>
  <c r="D35" i="15"/>
  <c r="C35" i="15"/>
  <c r="F34" i="15"/>
  <c r="E34" i="15"/>
  <c r="D34" i="15"/>
  <c r="C34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6" i="15"/>
  <c r="E26" i="15"/>
  <c r="D26" i="15"/>
  <c r="C26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F6" i="15"/>
  <c r="E6" i="15"/>
  <c r="D6" i="15"/>
  <c r="C6" i="15"/>
  <c r="F5" i="15"/>
  <c r="E5" i="15"/>
  <c r="D5" i="15"/>
  <c r="C5" i="15"/>
  <c r="C38" i="15" l="1"/>
  <c r="E38" i="15"/>
  <c r="F38" i="15"/>
  <c r="D38" i="15"/>
</calcChain>
</file>

<file path=xl/sharedStrings.xml><?xml version="1.0" encoding="utf-8"?>
<sst xmlns="http://schemas.openxmlformats.org/spreadsheetml/2006/main" count="75" uniqueCount="74">
  <si>
    <t>اداره كل تعزيرات استان اصفهان</t>
  </si>
  <si>
    <t>اداره كل تعزيرات استان اردبيل</t>
  </si>
  <si>
    <t>اداره كل تعزيرات استان آذربايجان شرقي</t>
  </si>
  <si>
    <t>اداره كل تعزيرات استان مركزي</t>
  </si>
  <si>
    <t>اداره كل تعزيرات استان خراسان رضوي</t>
  </si>
  <si>
    <t>اداره كل تعزيرات استان خراسان شمالي</t>
  </si>
  <si>
    <t>اداره كل تعزيرات استان خراسان جنوبي</t>
  </si>
  <si>
    <t>اداره كل تعزيرات استان قزوين</t>
  </si>
  <si>
    <t>اداره كل تعزيرات استان مازندران</t>
  </si>
  <si>
    <t>اداره كل تعزيرات استان فارس</t>
  </si>
  <si>
    <t>اداره كل تعزيرات استان گلستان</t>
  </si>
  <si>
    <t>اداره كل تعزيرات استان آذربايجان غربي</t>
  </si>
  <si>
    <t>اداره كل تعزيرات استان چهارمحال وبختياري</t>
  </si>
  <si>
    <t>اداره كل تعزيرات استان ايلام</t>
  </si>
  <si>
    <t>اداره كل تعزيرات استان كرمانشاه</t>
  </si>
  <si>
    <t>اداره كل تعزيرات استان خوزستان</t>
  </si>
  <si>
    <t>اداره كل تعزيرات استان گيلان</t>
  </si>
  <si>
    <t>اداره كل تعزيرات استان كرمان</t>
  </si>
  <si>
    <t>اداره كل تعزيرات استان كهگيلويه وبويراحمد</t>
  </si>
  <si>
    <t>اداره كل تعزيرات استان يزد</t>
  </si>
  <si>
    <t>اداره كل تعزيرات استان سيستان و بلوچستان</t>
  </si>
  <si>
    <t>اداره كل تعزيرات استان هرمزگان</t>
  </si>
  <si>
    <t>اداره كل تعزيرات استان بوشهر</t>
  </si>
  <si>
    <t>اداره كل تعزيرات استان لرستان</t>
  </si>
  <si>
    <t>اداره كل تعزيرات استان همدان</t>
  </si>
  <si>
    <t>اداره كل تعزيرات استان زنجان</t>
  </si>
  <si>
    <t>اداره كل تعزيرات حكومتي شهرستان هاي تهران</t>
  </si>
  <si>
    <t>اداره كل تعزيرات استان سمنان</t>
  </si>
  <si>
    <t>اداره كل تعزيرات استان قم</t>
  </si>
  <si>
    <t>اداره كل تعزيرات استان البرز</t>
  </si>
  <si>
    <t>اداره كل تعزيرات استان كردستان</t>
  </si>
  <si>
    <t>Row Labels</t>
  </si>
  <si>
    <t>Grand Total</t>
  </si>
  <si>
    <t xml:space="preserve">موجودی </t>
  </si>
  <si>
    <t xml:space="preserve">وارده </t>
  </si>
  <si>
    <t xml:space="preserve">مختومه </t>
  </si>
  <si>
    <t xml:space="preserve">مانده </t>
  </si>
  <si>
    <t>شهرستان هاي تهران</t>
  </si>
  <si>
    <t>تهران</t>
  </si>
  <si>
    <t>بوشهر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</si>
  <si>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</si>
  <si>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</si>
  <si>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</si>
  <si>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</si>
  <si>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</si>
  <si>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</si>
  <si>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چهارمحال وبختياري</t>
  </si>
  <si>
    <t>خراسان رضوي</t>
  </si>
  <si>
    <t>خراسان شمالي</t>
  </si>
  <si>
    <t>خراسان جنوبي</t>
  </si>
  <si>
    <t>خوزستان</t>
  </si>
  <si>
    <t>زنجان</t>
  </si>
  <si>
    <t>سمنان</t>
  </si>
  <si>
    <t>سيستان و بلوچستان</t>
  </si>
  <si>
    <t>فارس</t>
  </si>
  <si>
    <t>قزوين</t>
  </si>
  <si>
    <t>قم</t>
  </si>
  <si>
    <t>كردستان</t>
  </si>
  <si>
    <t>كرمان</t>
  </si>
  <si>
    <t>كرمانشاه</t>
  </si>
  <si>
    <t>كهگيلويه وبويراحمد</t>
  </si>
  <si>
    <t>گلستان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</si>
  <si>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</si>
  <si>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</si>
  <si>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</si>
  <si>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</si>
  <si>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</si>
  <si>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</si>
  <si>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</si>
  <si>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جمع کل</t>
  </si>
  <si>
    <t>استان</t>
  </si>
  <si>
    <t>اداره كل تعزيرات استان تهران</t>
  </si>
  <si>
    <t>واحدهاي دادرسي مستقر در ستاد</t>
  </si>
  <si>
    <t>آمار پرونده هاي مهم و ملی (کالا و خدمات ) در شش ماهه اول سال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</si>
</sst>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8" x14ac:knownFonts="1">
    <font>
      <sz val="10"/>
      <color rgb="FF000000"/>
      <name val="Arial"/>
      <charset val="1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B Nazanin"/>
      <charset val="178"/>
    </font>
    <font>
      <b/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2"/>
      <name val="Nazanin"/>
      <charset val="178"/>
    </font>
    <font>
      <b/>
      <sz val="12"/>
      <color rgb="FF00000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7" fillId="0" borderId="0" xfId="0" applyFont="1" applyAlignment="1">
      <alignment horizontal="center" vertical="center" readingOrder="2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ZLOOM\L\MISYSTEM\Ostan\PIV_D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YSTEM/Amar/&#1570;&#1605;&#1575;&#1585;%20&#1605;&#1575;&#1607;&#1740;&#1575;&#1606;&#1607;%20&#1608;%20&#1587;&#1575;&#1604;&#1740;&#1575;&#1606;&#1607;/06-%20Shahrivar/1403/&#1570;&#1605;&#1575;&#1585;%20&#1588;&#1588;%20&#1605;&#1575;&#1607;&#1607;%20&#1575;&#1608;&#1604;%201403/&#1605;&#1607;&#1605;%20%20&#1608;%20&#1605;&#1604;&#1740;%206%20&#1605;&#1575;&#1607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_D11"/>
    </sheetNames>
    <definedNames>
      <definedName name="Button1_Click"/>
      <definedName name="Button2_Click"/>
      <definedName name="Button3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be"/>
      <sheetName val="FShobe"/>
      <sheetName val="PShKala"/>
      <sheetName val="PShBeh"/>
      <sheetName val="PShQach"/>
      <sheetName val="کالا"/>
      <sheetName val="بهداشت"/>
      <sheetName val="قاچاق"/>
      <sheetName val="کل"/>
    </sheetNames>
    <sheetDataSet>
      <sheetData sheetId="0" refreshError="1"/>
      <sheetData sheetId="1" refreshError="1"/>
      <sheetData sheetId="2">
        <row r="1">
          <cell r="A1" t="str">
            <v>موضوع پرونده</v>
          </cell>
          <cell r="B1" t="str">
            <v>کالا و خدمات</v>
          </cell>
        </row>
        <row r="3">
          <cell r="B3" t="str">
            <v>Values</v>
          </cell>
        </row>
        <row r="4">
          <cell r="A4" t="str">
            <v>Row Labels</v>
          </cell>
          <cell r="B4" t="str">
            <v xml:space="preserve">موجودی </v>
          </cell>
          <cell r="C4" t="str">
            <v xml:space="preserve">وارده </v>
          </cell>
          <cell r="D4" t="str">
            <v xml:space="preserve">مختومه </v>
          </cell>
          <cell r="E4" t="str">
            <v xml:space="preserve">مانده </v>
          </cell>
          <cell r="F4" t="str">
            <v>محکومیت</v>
          </cell>
        </row>
        <row r="5">
          <cell r="A5" t="str">
            <v>اداره كل تعزيرات استان آذربايجان شرقي</v>
          </cell>
          <cell r="B5">
            <v>8</v>
          </cell>
          <cell r="C5">
            <v>24</v>
          </cell>
          <cell r="D5">
            <v>25</v>
          </cell>
          <cell r="E5">
            <v>7</v>
          </cell>
          <cell r="F5">
            <v>2844560741832</v>
          </cell>
        </row>
        <row r="6">
          <cell r="A6" t="str">
            <v>اداره كل تعزيرات استان آذربايجان غربي</v>
          </cell>
          <cell r="B6">
            <v>0</v>
          </cell>
          <cell r="C6">
            <v>23</v>
          </cell>
          <cell r="D6">
            <v>22</v>
          </cell>
          <cell r="E6">
            <v>1</v>
          </cell>
          <cell r="F6">
            <v>1095541081925</v>
          </cell>
        </row>
        <row r="7">
          <cell r="A7" t="str">
            <v>اداره كل تعزيرات استان اردبيل</v>
          </cell>
          <cell r="B7">
            <v>5</v>
          </cell>
          <cell r="C7">
            <v>16</v>
          </cell>
          <cell r="D7">
            <v>19</v>
          </cell>
          <cell r="E7">
            <v>2</v>
          </cell>
          <cell r="F7">
            <v>1211771826011</v>
          </cell>
        </row>
        <row r="8">
          <cell r="A8" t="str">
            <v>اداره كل تعزيرات استان اصفهان</v>
          </cell>
          <cell r="B8">
            <v>6</v>
          </cell>
          <cell r="C8">
            <v>116</v>
          </cell>
          <cell r="D8">
            <v>112</v>
          </cell>
          <cell r="E8">
            <v>10</v>
          </cell>
          <cell r="F8">
            <v>1531814200884</v>
          </cell>
        </row>
        <row r="9">
          <cell r="A9" t="str">
            <v>اداره كل تعزيرات استان البرز</v>
          </cell>
          <cell r="B9">
            <v>7</v>
          </cell>
          <cell r="C9">
            <v>13</v>
          </cell>
          <cell r="D9">
            <v>12</v>
          </cell>
          <cell r="E9">
            <v>8</v>
          </cell>
          <cell r="F9">
            <v>204271992000</v>
          </cell>
        </row>
        <row r="10">
          <cell r="A10" t="str">
            <v>اداره كل تعزيرات استان ايلام</v>
          </cell>
          <cell r="B10">
            <v>0</v>
          </cell>
          <cell r="C10">
            <v>11</v>
          </cell>
          <cell r="D10">
            <v>11</v>
          </cell>
          <cell r="E10">
            <v>0</v>
          </cell>
          <cell r="F10">
            <v>5378844000</v>
          </cell>
        </row>
        <row r="11">
          <cell r="A11" t="str">
            <v>اداره كل تعزيرات استان بوشهر</v>
          </cell>
          <cell r="B11">
            <v>1</v>
          </cell>
          <cell r="C11">
            <v>9</v>
          </cell>
          <cell r="D11">
            <v>5</v>
          </cell>
          <cell r="E11">
            <v>5</v>
          </cell>
          <cell r="F11">
            <v>44707469190</v>
          </cell>
        </row>
        <row r="12">
          <cell r="A12" t="str">
            <v>اداره كل تعزيرات استان تهران</v>
          </cell>
          <cell r="B12">
            <v>1659</v>
          </cell>
          <cell r="C12">
            <v>2059</v>
          </cell>
          <cell r="D12">
            <v>3269</v>
          </cell>
          <cell r="E12">
            <v>449</v>
          </cell>
          <cell r="F12">
            <v>607374966804373</v>
          </cell>
        </row>
        <row r="13">
          <cell r="A13" t="str">
            <v>اداره كل تعزيرات حكومتي شهرستان هاي تهران</v>
          </cell>
          <cell r="B13">
            <v>2</v>
          </cell>
          <cell r="C13">
            <v>31</v>
          </cell>
          <cell r="D13">
            <v>26</v>
          </cell>
          <cell r="E13">
            <v>7</v>
          </cell>
          <cell r="F13">
            <v>893469614000</v>
          </cell>
        </row>
        <row r="14">
          <cell r="A14" t="str">
            <v>اداره كل تعزيرات استان چهارمحال وبختياري</v>
          </cell>
          <cell r="B14">
            <v>2</v>
          </cell>
          <cell r="C14">
            <v>4</v>
          </cell>
          <cell r="D14">
            <v>6</v>
          </cell>
          <cell r="E14">
            <v>0</v>
          </cell>
          <cell r="F14">
            <v>155422381560</v>
          </cell>
        </row>
        <row r="15">
          <cell r="A15" t="str">
            <v>اداره كل تعزيرات استان خراسان رضوي</v>
          </cell>
          <cell r="B15">
            <v>17</v>
          </cell>
          <cell r="C15">
            <v>44</v>
          </cell>
          <cell r="D15">
            <v>46</v>
          </cell>
          <cell r="E15">
            <v>15</v>
          </cell>
          <cell r="F15">
            <v>199801449408</v>
          </cell>
        </row>
        <row r="16">
          <cell r="A16" t="str">
            <v>اداره كل تعزيرات استان خراسان شمالي</v>
          </cell>
          <cell r="B16">
            <v>0</v>
          </cell>
          <cell r="C16">
            <v>14</v>
          </cell>
          <cell r="D16">
            <v>13</v>
          </cell>
          <cell r="E16">
            <v>1</v>
          </cell>
          <cell r="F16">
            <v>58400000</v>
          </cell>
        </row>
        <row r="17">
          <cell r="A17" t="str">
            <v>اداره كل تعزيرات استان خراسان جنوبي</v>
          </cell>
          <cell r="B17">
            <v>1</v>
          </cell>
          <cell r="C17">
            <v>3</v>
          </cell>
          <cell r="D17">
            <v>4</v>
          </cell>
          <cell r="E17">
            <v>0</v>
          </cell>
          <cell r="F17">
            <v>54643990500</v>
          </cell>
        </row>
        <row r="18">
          <cell r="A18" t="str">
            <v>اداره كل تعزيرات استان خوزستان</v>
          </cell>
          <cell r="B18">
            <v>12</v>
          </cell>
          <cell r="C18">
            <v>24</v>
          </cell>
          <cell r="D18">
            <v>22</v>
          </cell>
          <cell r="E18">
            <v>14</v>
          </cell>
          <cell r="F18">
            <v>8111130336000</v>
          </cell>
        </row>
        <row r="19">
          <cell r="A19" t="str">
            <v>اداره كل تعزيرات استان زنجان</v>
          </cell>
          <cell r="B19">
            <v>1</v>
          </cell>
          <cell r="C19">
            <v>7</v>
          </cell>
          <cell r="D19">
            <v>8</v>
          </cell>
          <cell r="E19">
            <v>0</v>
          </cell>
          <cell r="F19">
            <v>55891099016</v>
          </cell>
        </row>
        <row r="20">
          <cell r="A20" t="str">
            <v>اداره كل تعزيرات استان سمنان</v>
          </cell>
          <cell r="B20">
            <v>0</v>
          </cell>
          <cell r="C20">
            <v>26</v>
          </cell>
          <cell r="D20">
            <v>24</v>
          </cell>
          <cell r="E20">
            <v>2</v>
          </cell>
          <cell r="F20">
            <v>405100349620</v>
          </cell>
        </row>
        <row r="21">
          <cell r="A21" t="str">
            <v>اداره كل تعزيرات استان سيستان و بلوچستان</v>
          </cell>
          <cell r="B21">
            <v>0</v>
          </cell>
          <cell r="C21">
            <v>3</v>
          </cell>
          <cell r="D21">
            <v>1</v>
          </cell>
          <cell r="E21">
            <v>2</v>
          </cell>
          <cell r="F21">
            <v>0</v>
          </cell>
        </row>
        <row r="22">
          <cell r="A22" t="str">
            <v>اداره كل تعزيرات استان فارس</v>
          </cell>
          <cell r="B22">
            <v>6</v>
          </cell>
          <cell r="C22">
            <v>62</v>
          </cell>
          <cell r="D22">
            <v>56</v>
          </cell>
          <cell r="E22">
            <v>12</v>
          </cell>
          <cell r="F22">
            <v>1419114750000</v>
          </cell>
        </row>
        <row r="23">
          <cell r="A23" t="str">
            <v>اداره كل تعزيرات استان قزوين</v>
          </cell>
          <cell r="B23">
            <v>0</v>
          </cell>
          <cell r="C23">
            <v>7</v>
          </cell>
          <cell r="D23">
            <v>5</v>
          </cell>
          <cell r="E23">
            <v>2</v>
          </cell>
          <cell r="F23">
            <v>7890000000</v>
          </cell>
        </row>
        <row r="24">
          <cell r="A24" t="str">
            <v>اداره كل تعزيرات استان قم</v>
          </cell>
          <cell r="B24">
            <v>0</v>
          </cell>
          <cell r="C24">
            <v>15</v>
          </cell>
          <cell r="D24">
            <v>15</v>
          </cell>
          <cell r="E24">
            <v>0</v>
          </cell>
          <cell r="F24">
            <v>192698100000</v>
          </cell>
        </row>
        <row r="25">
          <cell r="A25" t="str">
            <v>اداره كل تعزيرات استان كردستان</v>
          </cell>
          <cell r="B25">
            <v>0</v>
          </cell>
          <cell r="C25">
            <v>3</v>
          </cell>
          <cell r="D25">
            <v>3</v>
          </cell>
          <cell r="E25">
            <v>0</v>
          </cell>
          <cell r="F25">
            <v>0</v>
          </cell>
        </row>
        <row r="26">
          <cell r="A26" t="str">
            <v>اداره كل تعزيرات استان كرمان</v>
          </cell>
          <cell r="B26">
            <v>23</v>
          </cell>
          <cell r="C26">
            <v>15</v>
          </cell>
          <cell r="D26">
            <v>18</v>
          </cell>
          <cell r="E26">
            <v>20</v>
          </cell>
          <cell r="F26">
            <v>192774125800</v>
          </cell>
        </row>
        <row r="27">
          <cell r="A27" t="str">
            <v>اداره كل تعزيرات استان كرمانشاه</v>
          </cell>
          <cell r="B27">
            <v>6</v>
          </cell>
          <cell r="C27">
            <v>29</v>
          </cell>
          <cell r="D27">
            <v>29</v>
          </cell>
          <cell r="E27">
            <v>6</v>
          </cell>
          <cell r="F27">
            <v>127068643215</v>
          </cell>
        </row>
        <row r="28">
          <cell r="A28" t="str">
            <v>اداره كل تعزيرات استان كهگيلويه وبويراحمد</v>
          </cell>
          <cell r="B28">
            <v>0</v>
          </cell>
          <cell r="C28">
            <v>6</v>
          </cell>
          <cell r="D28">
            <v>3</v>
          </cell>
          <cell r="E28">
            <v>3</v>
          </cell>
          <cell r="F28">
            <v>70000000</v>
          </cell>
        </row>
        <row r="29">
          <cell r="A29" t="str">
            <v>اداره كل تعزيرات استان گلستان</v>
          </cell>
          <cell r="B29">
            <v>1</v>
          </cell>
          <cell r="C29">
            <v>52</v>
          </cell>
          <cell r="D29">
            <v>51</v>
          </cell>
          <cell r="E29">
            <v>2</v>
          </cell>
          <cell r="F29">
            <v>355741179792</v>
          </cell>
        </row>
        <row r="30">
          <cell r="A30" t="str">
            <v>اداره كل تعزيرات استان گيلان</v>
          </cell>
          <cell r="B30">
            <v>2</v>
          </cell>
          <cell r="C30">
            <v>32</v>
          </cell>
          <cell r="D30">
            <v>33</v>
          </cell>
          <cell r="E30">
            <v>1</v>
          </cell>
          <cell r="F30">
            <v>96085572964</v>
          </cell>
        </row>
        <row r="31">
          <cell r="A31" t="str">
            <v>اداره كل تعزيرات استان لرستان</v>
          </cell>
          <cell r="B31">
            <v>1</v>
          </cell>
          <cell r="C31">
            <v>10</v>
          </cell>
          <cell r="D31">
            <v>9</v>
          </cell>
          <cell r="E31">
            <v>2</v>
          </cell>
          <cell r="F31">
            <v>431204119194</v>
          </cell>
        </row>
        <row r="32">
          <cell r="A32" t="str">
            <v>اداره كل تعزيرات استان مازندران</v>
          </cell>
          <cell r="B32">
            <v>9</v>
          </cell>
          <cell r="C32">
            <v>54</v>
          </cell>
          <cell r="D32">
            <v>42</v>
          </cell>
          <cell r="E32">
            <v>21</v>
          </cell>
          <cell r="F32">
            <v>477532103110</v>
          </cell>
        </row>
        <row r="33">
          <cell r="A33" t="str">
            <v>اداره كل تعزيرات استان مركزي</v>
          </cell>
          <cell r="B33">
            <v>1</v>
          </cell>
          <cell r="C33">
            <v>8</v>
          </cell>
          <cell r="D33">
            <v>8</v>
          </cell>
          <cell r="E33">
            <v>1</v>
          </cell>
          <cell r="F33">
            <v>169162000000</v>
          </cell>
        </row>
        <row r="34">
          <cell r="A34" t="str">
            <v>اداره كل تعزيرات استان هرمزگان</v>
          </cell>
          <cell r="B34">
            <v>2</v>
          </cell>
          <cell r="C34">
            <v>18</v>
          </cell>
          <cell r="D34">
            <v>17</v>
          </cell>
          <cell r="E34">
            <v>3</v>
          </cell>
          <cell r="F34">
            <v>451590000000</v>
          </cell>
        </row>
        <row r="35">
          <cell r="A35" t="str">
            <v>اداره كل تعزيرات استان همدان</v>
          </cell>
          <cell r="B35">
            <v>17</v>
          </cell>
          <cell r="C35">
            <v>64</v>
          </cell>
          <cell r="D35">
            <v>71</v>
          </cell>
          <cell r="E35">
            <v>10</v>
          </cell>
          <cell r="F35">
            <v>698793073410</v>
          </cell>
        </row>
        <row r="36">
          <cell r="A36" t="str">
            <v>اداره كل تعزيرات استان يزد</v>
          </cell>
          <cell r="B36">
            <v>2</v>
          </cell>
          <cell r="C36">
            <v>8</v>
          </cell>
          <cell r="D36">
            <v>10</v>
          </cell>
          <cell r="E36">
            <v>0</v>
          </cell>
          <cell r="F36">
            <v>12523500000</v>
          </cell>
        </row>
        <row r="37">
          <cell r="A37" t="str">
            <v>واحدهاي دادرسي مستقر در ستاد</v>
          </cell>
          <cell r="B37">
            <v>5</v>
          </cell>
          <cell r="C37">
            <v>0</v>
          </cell>
          <cell r="D37">
            <v>1</v>
          </cell>
          <cell r="E37">
            <v>4</v>
          </cell>
          <cell r="F37">
            <v>0</v>
          </cell>
        </row>
        <row r="38">
          <cell r="A38" t="str">
            <v>Grand Total</v>
          </cell>
          <cell r="B38">
            <v>1796</v>
          </cell>
          <cell r="C38">
            <v>2810</v>
          </cell>
          <cell r="D38">
            <v>3996</v>
          </cell>
          <cell r="E38">
            <v>610</v>
          </cell>
          <cell r="F38">
            <v>628820777747804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2:F38"/>
  <sheetViews>
    <sheetView rightToLeft="1" tabSelected="1" topLeftCell="B1" zoomScale="130" zoomScaleNormal="130" workbookViewId="0">
      <selection activeCell="I9" sqref="I9"/>
    </sheetView>
  </sheetViews>
  <sheetFormatPr defaultRowHeight="12.75" x14ac:dyDescent="0.2"/>
  <cols>
    <col min="1" max="1" width="16.85546875" hidden="1" customWidth="1"/>
    <col min="2" max="2" width="23.85546875" bestFit="1" customWidth="1"/>
    <col min="3" max="6" width="13.42578125" style="6" customWidth="1"/>
  </cols>
  <sheetData>
    <row r="2" spans="1:6" ht="25.5" x14ac:dyDescent="0.2">
      <c r="B2" s="29" t="s">
        <v>73</v>
      </c>
      <c r="C2" s="29"/>
      <c r="D2" s="29"/>
      <c r="E2" s="29"/>
      <c r="F2" s="29"/>
    </row>
    <row r="3" spans="1:6" ht="24" customHeight="1" thickBot="1" x14ac:dyDescent="0.25"/>
    <row r="4" spans="1:6" ht="20.25" thickBot="1" x14ac:dyDescent="0.25">
      <c r="A4" s="2" t="s">
        <v>31</v>
      </c>
      <c r="B4" s="9" t="s">
        <v>70</v>
      </c>
      <c r="C4" s="10" t="s">
        <v>33</v>
      </c>
      <c r="D4" s="20" t="s">
        <v>34</v>
      </c>
      <c r="E4" s="20" t="s">
        <v>35</v>
      </c>
      <c r="F4" s="15" t="s">
        <v>36</v>
      </c>
    </row>
    <row r="5" spans="1:6" ht="18" x14ac:dyDescent="0.45">
      <c r="A5" s="1" t="s">
        <v>2</v>
      </c>
      <c r="B5" s="8" t="s">
        <v>40</v>
      </c>
      <c r="C5" s="11">
        <f>IFERROR(VLOOKUP($A5,[2]PShKala!$A$5:$F$37,2,FALSE),0)</f>
        <v>8</v>
      </c>
      <c r="D5" s="21">
        <f>IFERROR(VLOOKUP($A5,[2]PShKala!$A$5:$F$37,3,FALSE),0)</f>
        <v>24</v>
      </c>
      <c r="E5" s="21">
        <f>IFERROR(VLOOKUP($A5,[2]PShKala!$A$5:$F$37,4,FALSE),0)</f>
        <v>25</v>
      </c>
      <c r="F5" s="16">
        <f>IFERROR(VLOOKUP($A5,[2]PShKala!$A$5:$F$37,5,FALSE),0)</f>
        <v>7</v>
      </c>
    </row>
    <row r="6" spans="1:6" ht="18" x14ac:dyDescent="0.45">
      <c r="A6" s="1" t="s">
        <v>11</v>
      </c>
      <c r="B6" s="4" t="s">
        <v>41</v>
      </c>
      <c r="C6" s="12">
        <f>IFERROR(VLOOKUP($A6,[2]PShKala!$A$5:$F$37,2,FALSE),0)</f>
        <v>0</v>
      </c>
      <c r="D6" s="22">
        <f>IFERROR(VLOOKUP($A6,[2]PShKala!$A$5:$F$37,3,FALSE),0)</f>
        <v>23</v>
      </c>
      <c r="E6" s="22">
        <f>IFERROR(VLOOKUP($A6,[2]PShKala!$A$5:$F$37,4,FALSE),0)</f>
        <v>22</v>
      </c>
      <c r="F6" s="17">
        <f>IFERROR(VLOOKUP($A6,[2]PShKala!$A$5:$F$37,5,FALSE),0)</f>
        <v>1</v>
      </c>
    </row>
    <row r="7" spans="1:6" ht="18" x14ac:dyDescent="0.45">
      <c r="A7" s="1" t="s">
        <v>1</v>
      </c>
      <c r="B7" s="4" t="s">
        <v>42</v>
      </c>
      <c r="C7" s="12">
        <f>IFERROR(VLOOKUP($A7,[2]PShKala!$A$5:$F$37,2,FALSE),0)</f>
        <v>5</v>
      </c>
      <c r="D7" s="22">
        <f>IFERROR(VLOOKUP($A7,[2]PShKala!$A$5:$F$37,3,FALSE),0)</f>
        <v>16</v>
      </c>
      <c r="E7" s="22">
        <f>IFERROR(VLOOKUP($A7,[2]PShKala!$A$5:$F$37,4,FALSE),0)</f>
        <v>19</v>
      </c>
      <c r="F7" s="17">
        <f>IFERROR(VLOOKUP($A7,[2]PShKala!$A$5:$F$37,5,FALSE),0)</f>
        <v>2</v>
      </c>
    </row>
    <row r="8" spans="1:6" ht="18" x14ac:dyDescent="0.45">
      <c r="A8" s="1" t="s">
        <v>0</v>
      </c>
      <c r="B8" s="4" t="s">
        <v>43</v>
      </c>
      <c r="C8" s="12">
        <f>IFERROR(VLOOKUP($A8,[2]PShKala!$A$5:$F$37,2,FALSE),0)</f>
        <v>6</v>
      </c>
      <c r="D8" s="22">
        <f>IFERROR(VLOOKUP($A8,[2]PShKala!$A$5:$F$37,3,FALSE),0)</f>
        <v>116</v>
      </c>
      <c r="E8" s="22">
        <f>IFERROR(VLOOKUP($A8,[2]PShKala!$A$5:$F$37,4,FALSE),0)</f>
        <v>112</v>
      </c>
      <c r="F8" s="17">
        <f>IFERROR(VLOOKUP($A8,[2]PShKala!$A$5:$F$37,5,FALSE),0)</f>
        <v>10</v>
      </c>
    </row>
    <row r="9" spans="1:6" ht="18" x14ac:dyDescent="0.45">
      <c r="A9" s="1" t="s">
        <v>29</v>
      </c>
      <c r="B9" s="4" t="s">
        <v>44</v>
      </c>
      <c r="C9" s="12">
        <f>IFERROR(VLOOKUP($A9,[2]PShKala!$A$5:$F$37,2,FALSE),0)</f>
        <v>7</v>
      </c>
      <c r="D9" s="22">
        <f>IFERROR(VLOOKUP($A9,[2]PShKala!$A$5:$F$37,3,FALSE),0)</f>
        <v>13</v>
      </c>
      <c r="E9" s="22">
        <f>IFERROR(VLOOKUP($A9,[2]PShKala!$A$5:$F$37,4,FALSE),0)</f>
        <v>12</v>
      </c>
      <c r="F9" s="17">
        <f>IFERROR(VLOOKUP($A9,[2]PShKala!$A$5:$F$37,5,FALSE),0)</f>
        <v>8</v>
      </c>
    </row>
    <row r="10" spans="1:6" ht="18" x14ac:dyDescent="0.45">
      <c r="A10" s="1" t="s">
        <v>13</v>
      </c>
      <c r="B10" s="4" t="s">
        <v>45</v>
      </c>
      <c r="C10" s="12">
        <f>IFERROR(VLOOKUP($A10,[2]PShKala!$A$5:$F$37,2,FALSE),0)</f>
        <v>0</v>
      </c>
      <c r="D10" s="22">
        <f>IFERROR(VLOOKUP($A10,[2]PShKala!$A$5:$F$37,3,FALSE),0)</f>
        <v>11</v>
      </c>
      <c r="E10" s="22">
        <f>IFERROR(VLOOKUP($A10,[2]PShKala!$A$5:$F$37,4,FALSE),0)</f>
        <v>11</v>
      </c>
      <c r="F10" s="17">
        <f>IFERROR(VLOOKUP($A10,[2]PShKala!$A$5:$F$37,5,FALSE),0)</f>
        <v>0</v>
      </c>
    </row>
    <row r="11" spans="1:6" ht="18" x14ac:dyDescent="0.45">
      <c r="A11" s="1" t="s">
        <v>22</v>
      </c>
      <c r="B11" s="4" t="s">
        <v>39</v>
      </c>
      <c r="C11" s="12">
        <f>IFERROR(VLOOKUP($A11,[2]PShKala!$A$5:$F$37,2,FALSE),0)</f>
        <v>1</v>
      </c>
      <c r="D11" s="22">
        <f>IFERROR(VLOOKUP($A11,[2]PShKala!$A$5:$F$37,3,FALSE),0)</f>
        <v>9</v>
      </c>
      <c r="E11" s="22">
        <f>IFERROR(VLOOKUP($A11,[2]PShKala!$A$5:$F$37,4,FALSE),0)</f>
        <v>5</v>
      </c>
      <c r="F11" s="17">
        <f>IFERROR(VLOOKUP($A11,[2]PShKala!$A$5:$F$37,5,FALSE),0)</f>
        <v>5</v>
      </c>
    </row>
    <row r="12" spans="1:6" ht="18" x14ac:dyDescent="0.45">
      <c r="A12" s="1" t="s">
        <v>71</v>
      </c>
      <c r="B12" s="4" t="s">
        <v>38</v>
      </c>
      <c r="C12" s="12">
        <f>IFERROR(VLOOKUP($A12,[2]PShKala!$A$5:$F$37,2,FALSE),0)</f>
        <v>1659</v>
      </c>
      <c r="D12" s="22">
        <f>IFERROR(VLOOKUP($A12,[2]PShKala!$A$5:$F$37,3,FALSE),0)</f>
        <v>2059</v>
      </c>
      <c r="E12" s="22">
        <f>IFERROR(VLOOKUP($A12,[2]PShKala!$A$5:$F$37,4,FALSE),0)</f>
        <v>3269</v>
      </c>
      <c r="F12" s="17">
        <f>IFERROR(VLOOKUP($A12,[2]PShKala!$A$5:$F$37,5,FALSE),0)</f>
        <v>449</v>
      </c>
    </row>
    <row r="13" spans="1:6" ht="18" x14ac:dyDescent="0.45">
      <c r="A13" s="1" t="s">
        <v>26</v>
      </c>
      <c r="B13" s="4" t="s">
        <v>37</v>
      </c>
      <c r="C13" s="12">
        <f>IFERROR(VLOOKUP($A13,[2]PShKala!$A$5:$F$37,2,FALSE),0)</f>
        <v>2</v>
      </c>
      <c r="D13" s="22">
        <f>IFERROR(VLOOKUP($A13,[2]PShKala!$A$5:$F$37,3,FALSE),0)</f>
        <v>31</v>
      </c>
      <c r="E13" s="22">
        <f>IFERROR(VLOOKUP($A13,[2]PShKala!$A$5:$F$37,4,FALSE),0)</f>
        <v>26</v>
      </c>
      <c r="F13" s="17">
        <f>IFERROR(VLOOKUP($A13,[2]PShKala!$A$5:$F$37,5,FALSE),0)</f>
        <v>7</v>
      </c>
    </row>
    <row r="14" spans="1:6" ht="18" x14ac:dyDescent="0.45">
      <c r="A14" s="1" t="s">
        <v>12</v>
      </c>
      <c r="B14" s="4" t="s">
        <v>46</v>
      </c>
      <c r="C14" s="12">
        <f>IFERROR(VLOOKUP($A14,[2]PShKala!$A$5:$F$37,2,FALSE),0)</f>
        <v>2</v>
      </c>
      <c r="D14" s="22">
        <f>IFERROR(VLOOKUP($A14,[2]PShKala!$A$5:$F$37,3,FALSE),0)</f>
        <v>4</v>
      </c>
      <c r="E14" s="22">
        <f>IFERROR(VLOOKUP($A14,[2]PShKala!$A$5:$F$37,4,FALSE),0)</f>
        <v>6</v>
      </c>
      <c r="F14" s="17">
        <f>IFERROR(VLOOKUP($A14,[2]PShKala!$A$5:$F$37,5,FALSE),0)</f>
        <v>0</v>
      </c>
    </row>
    <row r="15" spans="1:6" ht="18" x14ac:dyDescent="0.45">
      <c r="A15" s="1" t="s">
        <v>4</v>
      </c>
      <c r="B15" s="4" t="s">
        <v>47</v>
      </c>
      <c r="C15" s="12">
        <f>IFERROR(VLOOKUP($A15,[2]PShKala!$A$5:$F$37,2,FALSE),0)</f>
        <v>17</v>
      </c>
      <c r="D15" s="22">
        <f>IFERROR(VLOOKUP($A15,[2]PShKala!$A$5:$F$37,3,FALSE),0)</f>
        <v>44</v>
      </c>
      <c r="E15" s="22">
        <f>IFERROR(VLOOKUP($A15,[2]PShKala!$A$5:$F$37,4,FALSE),0)</f>
        <v>46</v>
      </c>
      <c r="F15" s="17">
        <f>IFERROR(VLOOKUP($A15,[2]PShKala!$A$5:$F$37,5,FALSE),0)</f>
        <v>15</v>
      </c>
    </row>
    <row r="16" spans="1:6" ht="18" x14ac:dyDescent="0.45">
      <c r="A16" s="1" t="s">
        <v>5</v>
      </c>
      <c r="B16" s="4" t="s">
        <v>48</v>
      </c>
      <c r="C16" s="12">
        <f>IFERROR(VLOOKUP($A16,[2]PShKala!$A$5:$F$37,2,FALSE),0)</f>
        <v>0</v>
      </c>
      <c r="D16" s="22">
        <f>IFERROR(VLOOKUP($A16,[2]PShKala!$A$5:$F$37,3,FALSE),0)</f>
        <v>14</v>
      </c>
      <c r="E16" s="22">
        <f>IFERROR(VLOOKUP($A16,[2]PShKala!$A$5:$F$37,4,FALSE),0)</f>
        <v>13</v>
      </c>
      <c r="F16" s="17">
        <f>IFERROR(VLOOKUP($A16,[2]PShKala!$A$5:$F$37,5,FALSE),0)</f>
        <v>1</v>
      </c>
    </row>
    <row r="17" spans="1:6" ht="18" x14ac:dyDescent="0.45">
      <c r="A17" s="1" t="s">
        <v>6</v>
      </c>
      <c r="B17" s="4" t="s">
        <v>49</v>
      </c>
      <c r="C17" s="12">
        <f>IFERROR(VLOOKUP($A17,[2]PShKala!$A$5:$F$37,2,FALSE),0)</f>
        <v>1</v>
      </c>
      <c r="D17" s="22">
        <f>IFERROR(VLOOKUP($A17,[2]PShKala!$A$5:$F$37,3,FALSE),0)</f>
        <v>3</v>
      </c>
      <c r="E17" s="22">
        <f>IFERROR(VLOOKUP($A17,[2]PShKala!$A$5:$F$37,4,FALSE),0)</f>
        <v>4</v>
      </c>
      <c r="F17" s="17">
        <f>IFERROR(VLOOKUP($A17,[2]PShKala!$A$5:$F$37,5,FALSE),0)</f>
        <v>0</v>
      </c>
    </row>
    <row r="18" spans="1:6" ht="18" x14ac:dyDescent="0.45">
      <c r="A18" s="1" t="s">
        <v>15</v>
      </c>
      <c r="B18" s="4" t="s">
        <v>50</v>
      </c>
      <c r="C18" s="12">
        <f>IFERROR(VLOOKUP($A18,[2]PShKala!$A$5:$F$37,2,FALSE),0)</f>
        <v>12</v>
      </c>
      <c r="D18" s="22">
        <f>IFERROR(VLOOKUP($A18,[2]PShKala!$A$5:$F$37,3,FALSE),0)</f>
        <v>24</v>
      </c>
      <c r="E18" s="22">
        <f>IFERROR(VLOOKUP($A18,[2]PShKala!$A$5:$F$37,4,FALSE),0)</f>
        <v>22</v>
      </c>
      <c r="F18" s="17">
        <f>IFERROR(VLOOKUP($A18,[2]PShKala!$A$5:$F$37,5,FALSE),0)</f>
        <v>14</v>
      </c>
    </row>
    <row r="19" spans="1:6" ht="18" x14ac:dyDescent="0.45">
      <c r="A19" s="1" t="s">
        <v>25</v>
      </c>
      <c r="B19" s="4" t="s">
        <v>51</v>
      </c>
      <c r="C19" s="12">
        <f>IFERROR(VLOOKUP($A19,[2]PShKala!$A$5:$F$37,2,FALSE),0)</f>
        <v>1</v>
      </c>
      <c r="D19" s="22">
        <f>IFERROR(VLOOKUP($A19,[2]PShKala!$A$5:$F$37,3,FALSE),0)</f>
        <v>7</v>
      </c>
      <c r="E19" s="22">
        <f>IFERROR(VLOOKUP($A19,[2]PShKala!$A$5:$F$37,4,FALSE),0)</f>
        <v>8</v>
      </c>
      <c r="F19" s="17">
        <f>IFERROR(VLOOKUP($A19,[2]PShKala!$A$5:$F$37,5,FALSE),0)</f>
        <v>0</v>
      </c>
    </row>
    <row r="20" spans="1:6" ht="18" x14ac:dyDescent="0.45">
      <c r="A20" s="1" t="s">
        <v>27</v>
      </c>
      <c r="B20" s="4" t="s">
        <v>52</v>
      </c>
      <c r="C20" s="12">
        <f>IFERROR(VLOOKUP($A20,[2]PShKala!$A$5:$F$37,2,FALSE),0)</f>
        <v>0</v>
      </c>
      <c r="D20" s="22">
        <f>IFERROR(VLOOKUP($A20,[2]PShKala!$A$5:$F$37,3,FALSE),0)</f>
        <v>26</v>
      </c>
      <c r="E20" s="22">
        <f>IFERROR(VLOOKUP($A20,[2]PShKala!$A$5:$F$37,4,FALSE),0)</f>
        <v>24</v>
      </c>
      <c r="F20" s="17">
        <f>IFERROR(VLOOKUP($A20,[2]PShKala!$A$5:$F$37,5,FALSE),0)</f>
        <v>2</v>
      </c>
    </row>
    <row r="21" spans="1:6" ht="18" x14ac:dyDescent="0.45">
      <c r="A21" s="1" t="s">
        <v>20</v>
      </c>
      <c r="B21" s="4" t="s">
        <v>53</v>
      </c>
      <c r="C21" s="12">
        <f>IFERROR(VLOOKUP($A21,[2]PShKala!$A$5:$F$37,2,FALSE),0)</f>
        <v>0</v>
      </c>
      <c r="D21" s="22">
        <f>IFERROR(VLOOKUP($A21,[2]PShKala!$A$5:$F$37,3,FALSE),0)</f>
        <v>3</v>
      </c>
      <c r="E21" s="22">
        <f>IFERROR(VLOOKUP($A21,[2]PShKala!$A$5:$F$37,4,FALSE),0)</f>
        <v>1</v>
      </c>
      <c r="F21" s="17">
        <f>IFERROR(VLOOKUP($A21,[2]PShKala!$A$5:$F$37,5,FALSE),0)</f>
        <v>2</v>
      </c>
    </row>
    <row r="22" spans="1:6" ht="18" x14ac:dyDescent="0.45">
      <c r="A22" s="1" t="s">
        <v>9</v>
      </c>
      <c r="B22" s="4" t="s">
        <v>54</v>
      </c>
      <c r="C22" s="12">
        <f>IFERROR(VLOOKUP($A22,[2]PShKala!$A$5:$F$37,2,FALSE),0)</f>
        <v>6</v>
      </c>
      <c r="D22" s="22">
        <f>IFERROR(VLOOKUP($A22,[2]PShKala!$A$5:$F$37,3,FALSE),0)</f>
        <v>62</v>
      </c>
      <c r="E22" s="22">
        <f>IFERROR(VLOOKUP($A22,[2]PShKala!$A$5:$F$37,4,FALSE),0)</f>
        <v>56</v>
      </c>
      <c r="F22" s="17">
        <f>IFERROR(VLOOKUP($A22,[2]PShKala!$A$5:$F$37,5,FALSE),0)</f>
        <v>12</v>
      </c>
    </row>
    <row r="23" spans="1:6" ht="18" x14ac:dyDescent="0.45">
      <c r="A23" s="1" t="s">
        <v>7</v>
      </c>
      <c r="B23" s="4" t="s">
        <v>55</v>
      </c>
      <c r="C23" s="12">
        <f>IFERROR(VLOOKUP($A23,[2]PShKala!$A$5:$F$37,2,FALSE),0)</f>
        <v>0</v>
      </c>
      <c r="D23" s="22">
        <f>IFERROR(VLOOKUP($A23,[2]PShKala!$A$5:$F$37,3,FALSE),0)</f>
        <v>7</v>
      </c>
      <c r="E23" s="22">
        <f>IFERROR(VLOOKUP($A23,[2]PShKala!$A$5:$F$37,4,FALSE),0)</f>
        <v>5</v>
      </c>
      <c r="F23" s="17">
        <f>IFERROR(VLOOKUP($A23,[2]PShKala!$A$5:$F$37,5,FALSE),0)</f>
        <v>2</v>
      </c>
    </row>
    <row r="24" spans="1:6" ht="18" x14ac:dyDescent="0.45">
      <c r="A24" s="1" t="s">
        <v>28</v>
      </c>
      <c r="B24" s="4" t="s">
        <v>56</v>
      </c>
      <c r="C24" s="12">
        <f>IFERROR(VLOOKUP($A24,[2]PShKala!$A$5:$F$37,2,FALSE),0)</f>
        <v>0</v>
      </c>
      <c r="D24" s="22">
        <f>IFERROR(VLOOKUP($A24,[2]PShKala!$A$5:$F$37,3,FALSE),0)</f>
        <v>15</v>
      </c>
      <c r="E24" s="22">
        <f>IFERROR(VLOOKUP($A24,[2]PShKala!$A$5:$F$37,4,FALSE),0)</f>
        <v>15</v>
      </c>
      <c r="F24" s="17">
        <f>IFERROR(VLOOKUP($A24,[2]PShKala!$A$5:$F$37,5,FALSE),0)</f>
        <v>0</v>
      </c>
    </row>
    <row r="25" spans="1:6" ht="18" x14ac:dyDescent="0.45">
      <c r="A25" s="1" t="s">
        <v>30</v>
      </c>
      <c r="B25" s="4" t="s">
        <v>57</v>
      </c>
      <c r="C25" s="12">
        <f>IFERROR(VLOOKUP($A25,[2]PShKala!$A$5:$F$37,2,FALSE),0)</f>
        <v>0</v>
      </c>
      <c r="D25" s="22">
        <f>IFERROR(VLOOKUP($A25,[2]PShKala!$A$5:$F$37,3,FALSE),0)</f>
        <v>3</v>
      </c>
      <c r="E25" s="22">
        <f>IFERROR(VLOOKUP($A25,[2]PShKala!$A$5:$F$37,4,FALSE),0)</f>
        <v>3</v>
      </c>
      <c r="F25" s="17">
        <f>IFERROR(VLOOKUP($A25,[2]PShKala!$A$5:$F$37,5,FALSE),0)</f>
        <v>0</v>
      </c>
    </row>
    <row r="26" spans="1:6" ht="18" x14ac:dyDescent="0.45">
      <c r="A26" s="1" t="s">
        <v>17</v>
      </c>
      <c r="B26" s="4" t="s">
        <v>58</v>
      </c>
      <c r="C26" s="12">
        <f>IFERROR(VLOOKUP($A26,[2]PShKala!$A$5:$F$37,2,FALSE),0)</f>
        <v>23</v>
      </c>
      <c r="D26" s="22">
        <f>IFERROR(VLOOKUP($A26,[2]PShKala!$A$5:$F$37,3,FALSE),0)</f>
        <v>15</v>
      </c>
      <c r="E26" s="22">
        <f>IFERROR(VLOOKUP($A26,[2]PShKala!$A$5:$F$37,4,FALSE),0)</f>
        <v>18</v>
      </c>
      <c r="F26" s="17">
        <f>IFERROR(VLOOKUP($A26,[2]PShKala!$A$5:$F$37,5,FALSE),0)</f>
        <v>20</v>
      </c>
    </row>
    <row r="27" spans="1:6" ht="18" x14ac:dyDescent="0.45">
      <c r="A27" s="1" t="s">
        <v>14</v>
      </c>
      <c r="B27" s="4" t="s">
        <v>59</v>
      </c>
      <c r="C27" s="12">
        <f>IFERROR(VLOOKUP($A27,[2]PShKala!$A$5:$F$37,2,FALSE),0)</f>
        <v>6</v>
      </c>
      <c r="D27" s="22">
        <f>IFERROR(VLOOKUP($A27,[2]PShKala!$A$5:$F$37,3,FALSE),0)</f>
        <v>29</v>
      </c>
      <c r="E27" s="22">
        <f>IFERROR(VLOOKUP($A27,[2]PShKala!$A$5:$F$37,4,FALSE),0)</f>
        <v>29</v>
      </c>
      <c r="F27" s="17">
        <f>IFERROR(VLOOKUP($A27,[2]PShKala!$A$5:$F$37,5,FALSE),0)</f>
        <v>6</v>
      </c>
    </row>
    <row r="28" spans="1:6" ht="18" x14ac:dyDescent="0.45">
      <c r="A28" s="1" t="s">
        <v>18</v>
      </c>
      <c r="B28" s="4" t="s">
        <v>60</v>
      </c>
      <c r="C28" s="12">
        <f>IFERROR(VLOOKUP($A28,[2]PShKala!$A$5:$F$37,2,FALSE),0)</f>
        <v>0</v>
      </c>
      <c r="D28" s="22">
        <f>IFERROR(VLOOKUP($A28,[2]PShKala!$A$5:$F$37,3,FALSE),0)</f>
        <v>6</v>
      </c>
      <c r="E28" s="22">
        <f>IFERROR(VLOOKUP($A28,[2]PShKala!$A$5:$F$37,4,FALSE),0)</f>
        <v>3</v>
      </c>
      <c r="F28" s="17">
        <f>IFERROR(VLOOKUP($A28,[2]PShKala!$A$5:$F$37,5,FALSE),0)</f>
        <v>3</v>
      </c>
    </row>
    <row r="29" spans="1:6" ht="18" x14ac:dyDescent="0.45">
      <c r="A29" s="1" t="s">
        <v>10</v>
      </c>
      <c r="B29" s="4" t="s">
        <v>61</v>
      </c>
      <c r="C29" s="12">
        <f>IFERROR(VLOOKUP($A29,[2]PShKala!$A$5:$F$37,2,FALSE),0)</f>
        <v>1</v>
      </c>
      <c r="D29" s="22">
        <f>IFERROR(VLOOKUP($A29,[2]PShKala!$A$5:$F$37,3,FALSE),0)</f>
        <v>52</v>
      </c>
      <c r="E29" s="22">
        <f>IFERROR(VLOOKUP($A29,[2]PShKala!$A$5:$F$37,4,FALSE),0)</f>
        <v>51</v>
      </c>
      <c r="F29" s="17">
        <f>IFERROR(VLOOKUP($A29,[2]PShKala!$A$5:$F$37,5,FALSE),0)</f>
        <v>2</v>
      </c>
    </row>
    <row r="30" spans="1:6" ht="18" x14ac:dyDescent="0.45">
      <c r="A30" s="1" t="s">
        <v>16</v>
      </c>
      <c r="B30" s="4" t="s">
        <v>62</v>
      </c>
      <c r="C30" s="12">
        <f>IFERROR(VLOOKUP($A30,[2]PShKala!$A$5:$F$37,2,FALSE),0)</f>
        <v>2</v>
      </c>
      <c r="D30" s="22">
        <f>IFERROR(VLOOKUP($A30,[2]PShKala!$A$5:$F$37,3,FALSE),0)</f>
        <v>32</v>
      </c>
      <c r="E30" s="22">
        <f>IFERROR(VLOOKUP($A30,[2]PShKala!$A$5:$F$37,4,FALSE),0)</f>
        <v>33</v>
      </c>
      <c r="F30" s="17">
        <f>IFERROR(VLOOKUP($A30,[2]PShKala!$A$5:$F$37,5,FALSE),0)</f>
        <v>1</v>
      </c>
    </row>
    <row r="31" spans="1:6" ht="18" x14ac:dyDescent="0.45">
      <c r="A31" s="1" t="s">
        <v>23</v>
      </c>
      <c r="B31" s="4" t="s">
        <v>63</v>
      </c>
      <c r="C31" s="12">
        <f>IFERROR(VLOOKUP($A31,[2]PShKala!$A$5:$F$37,2,FALSE),0)</f>
        <v>1</v>
      </c>
      <c r="D31" s="22">
        <f>IFERROR(VLOOKUP($A31,[2]PShKala!$A$5:$F$37,3,FALSE),0)</f>
        <v>10</v>
      </c>
      <c r="E31" s="22">
        <f>IFERROR(VLOOKUP($A31,[2]PShKala!$A$5:$F$37,4,FALSE),0)</f>
        <v>9</v>
      </c>
      <c r="F31" s="17">
        <f>IFERROR(VLOOKUP($A31,[2]PShKala!$A$5:$F$37,5,FALSE),0)</f>
        <v>2</v>
      </c>
    </row>
    <row r="32" spans="1:6" ht="18" x14ac:dyDescent="0.45">
      <c r="A32" s="1" t="s">
        <v>8</v>
      </c>
      <c r="B32" s="4" t="s">
        <v>64</v>
      </c>
      <c r="C32" s="12">
        <f>IFERROR(VLOOKUP($A32,[2]PShKala!$A$5:$F$37,2,FALSE),0)</f>
        <v>9</v>
      </c>
      <c r="D32" s="22">
        <f>IFERROR(VLOOKUP($A32,[2]PShKala!$A$5:$F$37,3,FALSE),0)</f>
        <v>54</v>
      </c>
      <c r="E32" s="22">
        <f>IFERROR(VLOOKUP($A32,[2]PShKala!$A$5:$F$37,4,FALSE),0)</f>
        <v>42</v>
      </c>
      <c r="F32" s="17">
        <f>IFERROR(VLOOKUP($A32,[2]PShKala!$A$5:$F$37,5,FALSE),0)</f>
        <v>21</v>
      </c>
    </row>
    <row r="33" spans="1:6" ht="18" x14ac:dyDescent="0.45">
      <c r="A33" s="1" t="s">
        <v>3</v>
      </c>
      <c r="B33" s="4" t="s">
        <v>65</v>
      </c>
      <c r="C33" s="12">
        <f>IFERROR(VLOOKUP($A33,[2]PShKala!$A$5:$F$37,2,FALSE),0)</f>
        <v>1</v>
      </c>
      <c r="D33" s="22">
        <f>IFERROR(VLOOKUP($A33,[2]PShKala!$A$5:$F$37,3,FALSE),0)</f>
        <v>8</v>
      </c>
      <c r="E33" s="22">
        <f>IFERROR(VLOOKUP($A33,[2]PShKala!$A$5:$F$37,4,FALSE),0)</f>
        <v>8</v>
      </c>
      <c r="F33" s="17">
        <f>IFERROR(VLOOKUP($A33,[2]PShKala!$A$5:$F$37,5,FALSE),0)</f>
        <v>1</v>
      </c>
    </row>
    <row r="34" spans="1:6" ht="18" x14ac:dyDescent="0.45">
      <c r="A34" s="1" t="s">
        <v>21</v>
      </c>
      <c r="B34" s="4" t="s">
        <v>66</v>
      </c>
      <c r="C34" s="12">
        <f>IFERROR(VLOOKUP($A34,[2]PShKala!$A$5:$F$37,2,FALSE),0)</f>
        <v>2</v>
      </c>
      <c r="D34" s="22">
        <f>IFERROR(VLOOKUP($A34,[2]PShKala!$A$5:$F$37,3,FALSE),0)</f>
        <v>18</v>
      </c>
      <c r="E34" s="22">
        <f>IFERROR(VLOOKUP($A34,[2]PShKala!$A$5:$F$37,4,FALSE),0)</f>
        <v>17</v>
      </c>
      <c r="F34" s="17">
        <f>IFERROR(VLOOKUP($A34,[2]PShKala!$A$5:$F$37,5,FALSE),0)</f>
        <v>3</v>
      </c>
    </row>
    <row r="35" spans="1:6" ht="18" x14ac:dyDescent="0.45">
      <c r="A35" s="1" t="s">
        <v>24</v>
      </c>
      <c r="B35" s="4" t="s">
        <v>67</v>
      </c>
      <c r="C35" s="12">
        <f>IFERROR(VLOOKUP($A35,[2]PShKala!$A$5:$F$37,2,FALSE),0)</f>
        <v>17</v>
      </c>
      <c r="D35" s="22">
        <f>IFERROR(VLOOKUP($A35,[2]PShKala!$A$5:$F$37,3,FALSE),0)</f>
        <v>64</v>
      </c>
      <c r="E35" s="22">
        <f>IFERROR(VLOOKUP($A35,[2]PShKala!$A$5:$F$37,4,FALSE),0)</f>
        <v>71</v>
      </c>
      <c r="F35" s="17">
        <f>IFERROR(VLOOKUP($A35,[2]PShKala!$A$5:$F$37,5,FALSE),0)</f>
        <v>10</v>
      </c>
    </row>
    <row r="36" spans="1:6" ht="18" x14ac:dyDescent="0.45">
      <c r="A36" s="1" t="s">
        <v>19</v>
      </c>
      <c r="B36" s="25" t="s">
        <v>68</v>
      </c>
      <c r="C36" s="26">
        <f>IFERROR(VLOOKUP($A36,[2]PShKala!$A$5:$F$37,2,FALSE),0)</f>
        <v>2</v>
      </c>
      <c r="D36" s="27">
        <f>IFERROR(VLOOKUP($A36,[2]PShKala!$A$5:$F$37,3,FALSE),0)</f>
        <v>8</v>
      </c>
      <c r="E36" s="27">
        <f>IFERROR(VLOOKUP($A36,[2]PShKala!$A$5:$F$37,4,FALSE),0)</f>
        <v>10</v>
      </c>
      <c r="F36" s="28">
        <f>IFERROR(VLOOKUP($A36,[2]PShKala!$A$5:$F$37,5,FALSE),0)</f>
        <v>0</v>
      </c>
    </row>
    <row r="37" spans="1:6" ht="18.75" thickBot="1" x14ac:dyDescent="0.5">
      <c r="A37" s="1" t="s">
        <v>72</v>
      </c>
      <c r="B37" s="5" t="s">
        <v>72</v>
      </c>
      <c r="C37" s="13">
        <f>VLOOKUP(A37,[2]PShKala!A:F,2,0)</f>
        <v>5</v>
      </c>
      <c r="D37" s="23">
        <f>VLOOKUP(A37,[2]PShKala!A:F,3,0)</f>
        <v>0</v>
      </c>
      <c r="E37" s="23">
        <f>VLOOKUP(A37,[2]PShKala!A:F,4,0)</f>
        <v>1</v>
      </c>
      <c r="F37" s="18">
        <f>VLOOKUP(A37,[2]PShKala!A:F,5,0)</f>
        <v>4</v>
      </c>
    </row>
    <row r="38" spans="1:6" ht="20.25" thickBot="1" x14ac:dyDescent="0.55000000000000004">
      <c r="A38" s="3" t="s">
        <v>32</v>
      </c>
      <c r="B38" s="7" t="s">
        <v>69</v>
      </c>
      <c r="C38" s="14">
        <f>SUM(C5:C37)</f>
        <v>1796</v>
      </c>
      <c r="D38" s="24">
        <f>SUM(D5:D37)</f>
        <v>2810</v>
      </c>
      <c r="E38" s="24">
        <f>SUM(E5:E37)</f>
        <v>3996</v>
      </c>
      <c r="F38" s="19">
        <f>SUM(F5:F37)</f>
        <v>610</v>
      </c>
    </row>
  </sheetData>
  <mergeCells count="1">
    <mergeCell ref="B2:F2"/>
  </mergeCells>
  <printOptions horizontalCentered="1"/>
  <pageMargins left="0.19685039370078741" right="0.19685039370078741" top="0.55118110236220474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کالا</vt:lpstr>
      <vt:lpstr>کالا!Print_Area</vt:lpstr>
    </vt:vector>
  </TitlesOfParts>
  <Company>Stimulsoft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Stimulsoft Reports 2012.2.1304 from 4 May 2012</dc:creator>
  <cp:lastModifiedBy>حسین, محمودخانی</cp:lastModifiedBy>
  <cp:lastPrinted>2024-09-15T13:32:24Z</cp:lastPrinted>
  <dcterms:created xsi:type="dcterms:W3CDTF">2019-04-23T08:54:06Z</dcterms:created>
  <dcterms:modified xsi:type="dcterms:W3CDTF">2024-09-24T09:53:33Z</dcterms:modified>
</cp:coreProperties>
</file>